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as.hartweg\Downloads\OneDrive_2022-11-30\Kalkulation Neukunde\"/>
    </mc:Choice>
  </mc:AlternateContent>
  <xr:revisionPtr revIDLastSave="0" documentId="13_ncr:1_{CA98A75A-8563-4880-9FCE-EC82B918321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erminals Kasse" sheetId="8" r:id="rId1"/>
    <sheet name="Terminals Aufwerter" sheetId="15" r:id="rId2"/>
    <sheet name="Terminals Automaten" sheetId="34" r:id="rId3"/>
    <sheet name="Kostenzusammenfassung" sheetId="3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5" l="1"/>
  <c r="B16" i="35"/>
  <c r="C16" i="35"/>
  <c r="C15" i="35"/>
  <c r="C7" i="35"/>
  <c r="B7" i="35" s="1"/>
  <c r="C6" i="35"/>
  <c r="B6" i="35" s="1"/>
  <c r="B50" i="34"/>
  <c r="D50" i="34" s="1"/>
  <c r="C50" i="34" s="1"/>
  <c r="B49" i="34"/>
  <c r="D49" i="34" s="1"/>
  <c r="C49" i="34" s="1"/>
  <c r="B48" i="34"/>
  <c r="D48" i="34" s="1"/>
  <c r="C48" i="34" s="1"/>
  <c r="B47" i="34"/>
  <c r="D47" i="34" s="1"/>
  <c r="C47" i="34" s="1"/>
  <c r="B46" i="34"/>
  <c r="D46" i="34" s="1"/>
  <c r="C46" i="34" s="1"/>
  <c r="B45" i="34"/>
  <c r="D45" i="34" s="1"/>
  <c r="C45" i="34" s="1"/>
  <c r="B44" i="34"/>
  <c r="D44" i="34" s="1"/>
  <c r="C44" i="34" s="1"/>
  <c r="B43" i="34"/>
  <c r="D43" i="34" s="1"/>
  <c r="C43" i="34" s="1"/>
  <c r="B51" i="34" l="1"/>
  <c r="B6" i="34"/>
  <c r="D51" i="34" s="1"/>
  <c r="C51" i="34" s="1"/>
  <c r="B50" i="15" l="1"/>
  <c r="D50" i="15" s="1"/>
  <c r="C50" i="15" s="1"/>
  <c r="B49" i="15"/>
  <c r="D49" i="15" s="1"/>
  <c r="C49" i="15" s="1"/>
  <c r="B48" i="15"/>
  <c r="D48" i="15" s="1"/>
  <c r="C48" i="15" s="1"/>
  <c r="B47" i="15"/>
  <c r="D47" i="15" s="1"/>
  <c r="C47" i="15" s="1"/>
  <c r="B46" i="15"/>
  <c r="D46" i="15" s="1"/>
  <c r="C46" i="15" s="1"/>
  <c r="B45" i="15"/>
  <c r="D45" i="15" s="1"/>
  <c r="C45" i="15" s="1"/>
  <c r="B44" i="15"/>
  <c r="D44" i="15" s="1"/>
  <c r="C44" i="15" s="1"/>
  <c r="B43" i="15"/>
  <c r="D43" i="15" s="1"/>
  <c r="B6" i="15"/>
  <c r="B50" i="8"/>
  <c r="B49" i="8"/>
  <c r="B48" i="8"/>
  <c r="B47" i="8"/>
  <c r="B46" i="8"/>
  <c r="B45" i="8"/>
  <c r="B44" i="8"/>
  <c r="B43" i="8"/>
  <c r="B51" i="15" l="1"/>
  <c r="C43" i="15"/>
  <c r="D50" i="8"/>
  <c r="C50" i="8" s="1"/>
  <c r="D49" i="8"/>
  <c r="C49" i="8" s="1"/>
  <c r="D48" i="8"/>
  <c r="C48" i="8" s="1"/>
  <c r="D47" i="8"/>
  <c r="C47" i="8" s="1"/>
  <c r="D46" i="8"/>
  <c r="C46" i="8" s="1"/>
  <c r="D45" i="8"/>
  <c r="C45" i="8" s="1"/>
  <c r="D44" i="8"/>
  <c r="C44" i="8" s="1"/>
  <c r="D43" i="8"/>
  <c r="B6" i="8"/>
  <c r="C5" i="35" s="1"/>
  <c r="C14" i="35" l="1"/>
  <c r="B5" i="35"/>
  <c r="B8" i="35" s="1"/>
  <c r="C8" i="35"/>
  <c r="C43" i="8"/>
  <c r="D51" i="8"/>
  <c r="D51" i="15"/>
  <c r="B51" i="8"/>
  <c r="B14" i="35" l="1"/>
  <c r="B17" i="35" s="1"/>
  <c r="B21" i="35" s="1"/>
  <c r="C17" i="35"/>
  <c r="B22" i="35" s="1"/>
  <c r="C51" i="15"/>
  <c r="C51" i="8"/>
</calcChain>
</file>

<file path=xl/sharedStrings.xml><?xml version="1.0" encoding="utf-8"?>
<sst xmlns="http://schemas.openxmlformats.org/spreadsheetml/2006/main" count="175" uniqueCount="48">
  <si>
    <t>Anzahl</t>
  </si>
  <si>
    <t>Kosten Terminal und Einrichtung</t>
  </si>
  <si>
    <t>Monatliche Mietkosten je Stück</t>
  </si>
  <si>
    <t>Kosten/Jahr</t>
  </si>
  <si>
    <t>Transaktionsgebühren VR Payment</t>
  </si>
  <si>
    <t>Stand 11.2020</t>
  </si>
  <si>
    <t>Transaktion</t>
  </si>
  <si>
    <t>Disagio</t>
  </si>
  <si>
    <t>Terminalhardware                      monatlich 10,90</t>
  </si>
  <si>
    <t>Girocard</t>
  </si>
  <si>
    <t>CCV Base Next</t>
  </si>
  <si>
    <t>Maestro/Vpay</t>
  </si>
  <si>
    <t>Visa</t>
  </si>
  <si>
    <t>Inklusive Netz-, Hotline und Depotservice</t>
  </si>
  <si>
    <t>Mastercard</t>
  </si>
  <si>
    <t>LAN + WLAN + analog (Miete 60 Monate)</t>
  </si>
  <si>
    <t>JCB</t>
  </si>
  <si>
    <t>Attraktiv, modern, hochwertig</t>
  </si>
  <si>
    <t>Diners</t>
  </si>
  <si>
    <t>Union Pay</t>
  </si>
  <si>
    <t>Paypal o.a.</t>
  </si>
  <si>
    <t>Daten Betrieb</t>
  </si>
  <si>
    <t>Kassendurchgänge Giro-/Kreditkartenzahler pro Tag</t>
  </si>
  <si>
    <t>ca. Ladungen/ Woche je Tischgast</t>
  </si>
  <si>
    <t>Durchschnittsbon Giro-/Kreditkartenzahler</t>
  </si>
  <si>
    <t>Verteilung Tischgäste auf Kartenart</t>
  </si>
  <si>
    <t>Annahme</t>
  </si>
  <si>
    <t>Rechnerische Kostenannahme Transaktionsgebühren und Miete</t>
  </si>
  <si>
    <t>Pro Woche</t>
  </si>
  <si>
    <t>Pro Monat</t>
  </si>
  <si>
    <t>Pro Jahr</t>
  </si>
  <si>
    <t>Summe inkl Miete</t>
  </si>
  <si>
    <t>Kosten Terminal ID für Aufwerter</t>
  </si>
  <si>
    <t>Giro-/Kreditkartenaufwertungen pro Woche</t>
  </si>
  <si>
    <t>Durchschnittlicher Aufwertungsbetrag</t>
  </si>
  <si>
    <t>Giro-/Kreditkartenzahlungen pro Woche</t>
  </si>
  <si>
    <t>Durchschnittsbon Automat</t>
  </si>
  <si>
    <t>Terminals Kasse</t>
  </si>
  <si>
    <t>Terminals Automaten</t>
  </si>
  <si>
    <t>Terminals Aufwerter</t>
  </si>
  <si>
    <t>Kostenzusammenfassung Kalkulation</t>
  </si>
  <si>
    <t>pro Monat</t>
  </si>
  <si>
    <t>pro Jahr</t>
  </si>
  <si>
    <t>Gerätemiete / Monatliche Grundgebühr</t>
  </si>
  <si>
    <t>gesamt</t>
  </si>
  <si>
    <t>Transaktionsgebühren</t>
  </si>
  <si>
    <t>Gesamt je Monat</t>
  </si>
  <si>
    <t>Gesamt je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</si>
</sst>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0\ &quot;€&quot;;[Red]\-#,##0.000\ &quot;€&quot;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u val="double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3" xfId="0" applyFont="1" applyBorder="1"/>
    <xf numFmtId="44" fontId="2" fillId="0" borderId="0" xfId="1" applyFont="1"/>
    <xf numFmtId="9" fontId="2" fillId="2" borderId="1" xfId="2" applyFont="1" applyFill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11" xfId="0" applyFont="1" applyBorder="1"/>
    <xf numFmtId="9" fontId="2" fillId="2" borderId="12" xfId="2" applyFont="1" applyFill="1" applyBorder="1"/>
    <xf numFmtId="0" fontId="2" fillId="0" borderId="8" xfId="0" applyFont="1" applyBorder="1"/>
    <xf numFmtId="10" fontId="2" fillId="0" borderId="10" xfId="0" applyNumberFormat="1" applyFont="1" applyBorder="1"/>
    <xf numFmtId="10" fontId="2" fillId="0" borderId="13" xfId="0" applyNumberFormat="1" applyFont="1" applyBorder="1"/>
    <xf numFmtId="8" fontId="2" fillId="0" borderId="10" xfId="0" applyNumberFormat="1" applyFont="1" applyBorder="1"/>
    <xf numFmtId="0" fontId="4" fillId="0" borderId="7" xfId="0" applyFont="1" applyBorder="1"/>
    <xf numFmtId="0" fontId="4" fillId="0" borderId="0" xfId="0" applyFont="1"/>
    <xf numFmtId="8" fontId="4" fillId="3" borderId="13" xfId="0" applyNumberFormat="1" applyFont="1" applyFill="1" applyBorder="1"/>
    <xf numFmtId="164" fontId="2" fillId="0" borderId="1" xfId="0" applyNumberFormat="1" applyFont="1" applyBorder="1"/>
    <xf numFmtId="44" fontId="2" fillId="0" borderId="10" xfId="1" applyFont="1" applyFill="1" applyBorder="1"/>
    <xf numFmtId="44" fontId="2" fillId="0" borderId="13" xfId="0" applyNumberFormat="1" applyFont="1" applyBorder="1"/>
    <xf numFmtId="164" fontId="2" fillId="0" borderId="12" xfId="0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9" xfId="0" applyFont="1" applyBorder="1"/>
    <xf numFmtId="164" fontId="2" fillId="0" borderId="20" xfId="0" applyNumberFormat="1" applyFont="1" applyBorder="1"/>
    <xf numFmtId="10" fontId="2" fillId="0" borderId="21" xfId="0" applyNumberFormat="1" applyFont="1" applyBorder="1"/>
    <xf numFmtId="0" fontId="0" fillId="0" borderId="22" xfId="0" applyBorder="1"/>
    <xf numFmtId="9" fontId="2" fillId="2" borderId="20" xfId="2" applyFont="1" applyFill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8" fontId="2" fillId="0" borderId="9" xfId="2" applyNumberFormat="1" applyFont="1" applyBorder="1"/>
    <xf numFmtId="8" fontId="2" fillId="0" borderId="1" xfId="0" applyNumberFormat="1" applyFont="1" applyBorder="1"/>
    <xf numFmtId="8" fontId="4" fillId="3" borderId="11" xfId="0" applyNumberFormat="1" applyFont="1" applyFill="1" applyBorder="1"/>
    <xf numFmtId="8" fontId="4" fillId="3" borderId="12" xfId="0" applyNumberFormat="1" applyFont="1" applyFill="1" applyBorder="1"/>
    <xf numFmtId="0" fontId="2" fillId="4" borderId="10" xfId="1" applyNumberFormat="1" applyFont="1" applyFill="1" applyBorder="1"/>
    <xf numFmtId="0" fontId="2" fillId="4" borderId="1" xfId="0" applyFont="1" applyFill="1" applyBorder="1" applyProtection="1">
      <protection locked="0"/>
    </xf>
    <xf numFmtId="44" fontId="2" fillId="4" borderId="12" xfId="1" applyFont="1" applyFill="1" applyBorder="1" applyProtection="1">
      <protection locked="0"/>
    </xf>
    <xf numFmtId="0" fontId="0" fillId="0" borderId="7" xfId="0" applyBorder="1"/>
    <xf numFmtId="0" fontId="0" fillId="0" borderId="27" xfId="0" applyBorder="1"/>
    <xf numFmtId="0" fontId="0" fillId="0" borderId="8" xfId="0" applyBorder="1"/>
    <xf numFmtId="0" fontId="6" fillId="0" borderId="5" xfId="0" applyFont="1" applyBorder="1"/>
    <xf numFmtId="0" fontId="6" fillId="0" borderId="1" xfId="0" applyFont="1" applyBorder="1"/>
    <xf numFmtId="44" fontId="6" fillId="0" borderId="1" xfId="0" applyNumberFormat="1" applyFont="1" applyBorder="1"/>
    <xf numFmtId="0" fontId="6" fillId="0" borderId="7" xfId="0" applyFont="1" applyBorder="1"/>
    <xf numFmtId="44" fontId="7" fillId="0" borderId="27" xfId="0" applyNumberFormat="1" applyFont="1" applyBorder="1"/>
    <xf numFmtId="44" fontId="7" fillId="0" borderId="8" xfId="0" applyNumberFormat="1" applyFont="1" applyBorder="1"/>
    <xf numFmtId="0" fontId="8" fillId="4" borderId="0" xfId="0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6" fillId="0" borderId="0" xfId="0" applyFont="1" applyBorder="1"/>
    <xf numFmtId="44" fontId="7" fillId="0" borderId="0" xfId="0" applyNumberFormat="1" applyFont="1" applyBorder="1"/>
    <xf numFmtId="44" fontId="7" fillId="0" borderId="6" xfId="0" applyNumberFormat="1" applyFont="1" applyBorder="1"/>
    <xf numFmtId="44" fontId="10" fillId="0" borderId="0" xfId="0" applyNumberFormat="1" applyFont="1"/>
    <xf numFmtId="0" fontId="5" fillId="0" borderId="0" xfId="0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3BF7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512446</xdr:colOff>
      <xdr:row>1</xdr:row>
      <xdr:rowOff>85725</xdr:rowOff>
    </xdr:from>
    <xdr:to>
      <xdr:col>4</xdr:col>
      <xdr:colOff>2265046</xdr:colOff>
      <xdr:row>8</xdr:row>
      <xdr:rowOff>138726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  <a:ext uri="{147F2762-F138-4A5C-976F-8EAC2B608ADB}">
              <a16:predDERef xmlns:a16="http://schemas.microsoft.com/office/drawing/2014/main" pre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6421" y="247650"/>
          <a:ext cx="1752600" cy="123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showGridLines="0" tabSelected="1" zoomScaleNormal="100" workbookViewId="0">
      <selection activeCell="D66" sqref="D66"/>
    </sheetView>
  </sheetViews>
  <sheetFormatPr baseColWidth="10" defaultColWidth="11.42578125" defaultRowHeight="12.75" x14ac:dyDescent="0.2"/>
  <cols>
    <col min="1" max="1" width="43.85546875" style="1" customWidth="1"/>
    <col min="2" max="2" width="10.5703125" style="1" bestFit="1" customWidth="1"/>
    <col min="3" max="3" width="17.28515625" style="1" bestFit="1" customWidth="1"/>
    <col min="4" max="4" width="11.42578125" style="1"/>
    <col min="5" max="5" width="41" style="1" bestFit="1" customWidth="1"/>
    <col min="6" max="16384" width="11.42578125" style="1"/>
  </cols>
  <sheetData>
    <row r="1" spans="1:6" ht="13.5" thickBot="1" x14ac:dyDescent="0.25"/>
    <row r="2" spans="1:6" ht="15" x14ac:dyDescent="0.25">
      <c r="A2" s="10" t="s">
        <v>1</v>
      </c>
      <c r="B2" s="12"/>
      <c r="E2" s="27"/>
      <c r="F2"/>
    </row>
    <row r="3" spans="1:6" x14ac:dyDescent="0.2">
      <c r="A3" s="3"/>
      <c r="B3" s="4"/>
      <c r="E3" s="28"/>
      <c r="F3"/>
    </row>
    <row r="4" spans="1:6" x14ac:dyDescent="0.2">
      <c r="A4" s="2" t="s">
        <v>0</v>
      </c>
      <c r="B4" s="45">
        <v>25</v>
      </c>
      <c r="E4" s="28"/>
      <c r="F4"/>
    </row>
    <row r="5" spans="1:6" x14ac:dyDescent="0.2">
      <c r="A5" s="2" t="s">
        <v>2</v>
      </c>
      <c r="B5" s="24">
        <v>10.9</v>
      </c>
      <c r="E5" s="28"/>
      <c r="F5"/>
    </row>
    <row r="6" spans="1:6" ht="13.5" thickBot="1" x14ac:dyDescent="0.25">
      <c r="A6" s="14" t="s">
        <v>3</v>
      </c>
      <c r="B6" s="25">
        <f>B5*B4*12</f>
        <v>3270</v>
      </c>
      <c r="E6" s="28"/>
      <c r="F6"/>
    </row>
    <row r="7" spans="1:6" x14ac:dyDescent="0.2">
      <c r="E7" s="28"/>
      <c r="F7"/>
    </row>
    <row r="8" spans="1:6" ht="13.5" thickBot="1" x14ac:dyDescent="0.25">
      <c r="E8" s="28"/>
      <c r="F8"/>
    </row>
    <row r="9" spans="1:6" ht="15.75" thickBot="1" x14ac:dyDescent="0.3">
      <c r="A9" s="10" t="s">
        <v>4</v>
      </c>
      <c r="B9" s="11"/>
      <c r="C9" s="12"/>
      <c r="E9" s="29"/>
      <c r="F9"/>
    </row>
    <row r="10" spans="1:6" x14ac:dyDescent="0.2">
      <c r="A10" s="5" t="s">
        <v>5</v>
      </c>
      <c r="B10" s="5" t="s">
        <v>6</v>
      </c>
      <c r="C10" s="6" t="s">
        <v>7</v>
      </c>
      <c r="E10" s="30" t="s">
        <v>8</v>
      </c>
      <c r="F10"/>
    </row>
    <row r="11" spans="1:6" x14ac:dyDescent="0.2">
      <c r="A11" s="5" t="s">
        <v>9</v>
      </c>
      <c r="B11" s="23">
        <v>2.5000000000000001E-2</v>
      </c>
      <c r="C11" s="17">
        <v>1.8E-3</v>
      </c>
      <c r="E11" s="31" t="s">
        <v>10</v>
      </c>
      <c r="F11"/>
    </row>
    <row r="12" spans="1:6" x14ac:dyDescent="0.2">
      <c r="A12" s="2" t="s">
        <v>11</v>
      </c>
      <c r="B12" s="23">
        <v>2.5000000000000001E-2</v>
      </c>
      <c r="C12" s="17">
        <v>7.4999999999999997E-3</v>
      </c>
      <c r="E12" s="31"/>
      <c r="F12"/>
    </row>
    <row r="13" spans="1:6" x14ac:dyDescent="0.2">
      <c r="A13" s="2" t="s">
        <v>12</v>
      </c>
      <c r="B13" s="23">
        <v>2.5000000000000001E-2</v>
      </c>
      <c r="C13" s="17">
        <v>9.4999999999999998E-3</v>
      </c>
      <c r="E13" s="31" t="s">
        <v>13</v>
      </c>
      <c r="F13"/>
    </row>
    <row r="14" spans="1:6" x14ac:dyDescent="0.2">
      <c r="A14" s="2" t="s">
        <v>14</v>
      </c>
      <c r="B14" s="23">
        <v>2.5000000000000001E-2</v>
      </c>
      <c r="C14" s="17">
        <v>9.4999999999999998E-3</v>
      </c>
      <c r="E14" s="31" t="s">
        <v>15</v>
      </c>
      <c r="F14"/>
    </row>
    <row r="15" spans="1:6" ht="13.5" thickBot="1" x14ac:dyDescent="0.25">
      <c r="A15" s="32" t="s">
        <v>16</v>
      </c>
      <c r="B15" s="33">
        <v>2.5000000000000001E-2</v>
      </c>
      <c r="C15" s="34">
        <v>1.6899999999999998E-2</v>
      </c>
      <c r="E15" s="35" t="s">
        <v>17</v>
      </c>
      <c r="F15"/>
    </row>
    <row r="16" spans="1:6" x14ac:dyDescent="0.2">
      <c r="A16" s="32" t="s">
        <v>18</v>
      </c>
      <c r="B16" s="23">
        <v>2.5000000000000001E-2</v>
      </c>
      <c r="C16" s="34">
        <v>0.01</v>
      </c>
      <c r="E16"/>
      <c r="F16"/>
    </row>
    <row r="17" spans="1:6" x14ac:dyDescent="0.2">
      <c r="A17" s="32" t="s">
        <v>19</v>
      </c>
      <c r="B17" s="33">
        <v>2.5000000000000001E-2</v>
      </c>
      <c r="C17" s="34">
        <v>1.7500000000000002E-2</v>
      </c>
      <c r="E17"/>
      <c r="F17"/>
    </row>
    <row r="18" spans="1:6" ht="13.5" thickBot="1" x14ac:dyDescent="0.25">
      <c r="A18" s="14" t="s">
        <v>20</v>
      </c>
      <c r="B18" s="26">
        <v>2.5000000000000001E-2</v>
      </c>
      <c r="C18" s="18">
        <v>1.7999999999999999E-2</v>
      </c>
    </row>
    <row r="20" spans="1:6" ht="13.5" thickBot="1" x14ac:dyDescent="0.25"/>
    <row r="21" spans="1:6" ht="15" x14ac:dyDescent="0.25">
      <c r="A21" s="10" t="s">
        <v>21</v>
      </c>
      <c r="B21" s="11"/>
      <c r="C21" s="12"/>
    </row>
    <row r="22" spans="1:6" x14ac:dyDescent="0.2">
      <c r="A22" s="3"/>
      <c r="B22" s="5" t="s">
        <v>0</v>
      </c>
      <c r="C22" s="4"/>
    </row>
    <row r="23" spans="1:6" x14ac:dyDescent="0.2">
      <c r="A23" s="2" t="s">
        <v>22</v>
      </c>
      <c r="B23" s="46">
        <v>100</v>
      </c>
      <c r="C23" s="4"/>
    </row>
    <row r="24" spans="1:6" hidden="1" x14ac:dyDescent="0.2">
      <c r="A24" s="2" t="s">
        <v>23</v>
      </c>
      <c r="B24" s="46">
        <v>1</v>
      </c>
      <c r="C24" s="4"/>
    </row>
    <row r="25" spans="1:6" ht="13.5" thickBot="1" x14ac:dyDescent="0.25">
      <c r="A25" s="14" t="s">
        <v>24</v>
      </c>
      <c r="B25" s="47">
        <v>250</v>
      </c>
      <c r="C25" s="16"/>
    </row>
    <row r="26" spans="1:6" x14ac:dyDescent="0.2">
      <c r="B26" s="8"/>
    </row>
    <row r="27" spans="1:6" ht="13.5" thickBot="1" x14ac:dyDescent="0.25"/>
    <row r="28" spans="1:6" ht="15" x14ac:dyDescent="0.25">
      <c r="A28" s="10" t="s">
        <v>25</v>
      </c>
      <c r="B28" s="11"/>
      <c r="C28" s="12"/>
    </row>
    <row r="29" spans="1:6" ht="15" x14ac:dyDescent="0.25">
      <c r="A29" s="13"/>
      <c r="C29" s="4"/>
    </row>
    <row r="30" spans="1:6" x14ac:dyDescent="0.2">
      <c r="A30" s="2" t="s">
        <v>9</v>
      </c>
      <c r="B30" s="9">
        <v>0.4</v>
      </c>
      <c r="C30" s="6" t="s">
        <v>26</v>
      </c>
    </row>
    <row r="31" spans="1:6" x14ac:dyDescent="0.2">
      <c r="A31" s="2" t="s">
        <v>11</v>
      </c>
      <c r="B31" s="9">
        <v>0.2</v>
      </c>
      <c r="C31" s="6" t="s">
        <v>26</v>
      </c>
    </row>
    <row r="32" spans="1:6" x14ac:dyDescent="0.2">
      <c r="A32" s="2" t="s">
        <v>12</v>
      </c>
      <c r="B32" s="9">
        <v>0.2</v>
      </c>
      <c r="C32" s="6" t="s">
        <v>26</v>
      </c>
    </row>
    <row r="33" spans="1:6" x14ac:dyDescent="0.2">
      <c r="A33" s="2" t="s">
        <v>14</v>
      </c>
      <c r="B33" s="9">
        <v>0.2</v>
      </c>
      <c r="C33" s="6" t="s">
        <v>26</v>
      </c>
    </row>
    <row r="34" spans="1:6" x14ac:dyDescent="0.2">
      <c r="A34" s="32" t="s">
        <v>16</v>
      </c>
      <c r="B34" s="36">
        <v>0</v>
      </c>
      <c r="C34" s="6" t="s">
        <v>26</v>
      </c>
    </row>
    <row r="35" spans="1:6" x14ac:dyDescent="0.2">
      <c r="A35" s="32" t="s">
        <v>18</v>
      </c>
      <c r="B35" s="36">
        <v>0</v>
      </c>
      <c r="C35" s="6" t="s">
        <v>26</v>
      </c>
    </row>
    <row r="36" spans="1:6" x14ac:dyDescent="0.2">
      <c r="A36" s="32" t="s">
        <v>19</v>
      </c>
      <c r="B36" s="36">
        <v>0</v>
      </c>
      <c r="C36" s="6" t="s">
        <v>26</v>
      </c>
    </row>
    <row r="37" spans="1:6" ht="13.5" thickBot="1" x14ac:dyDescent="0.25">
      <c r="A37" s="14" t="s">
        <v>20</v>
      </c>
      <c r="B37" s="15">
        <v>0</v>
      </c>
      <c r="C37" s="7" t="s">
        <v>26</v>
      </c>
    </row>
    <row r="39" spans="1:6" ht="13.5" thickBot="1" x14ac:dyDescent="0.25"/>
    <row r="40" spans="1:6" ht="15" x14ac:dyDescent="0.25">
      <c r="A40" s="10" t="s">
        <v>27</v>
      </c>
      <c r="B40" s="11"/>
      <c r="C40" s="12"/>
    </row>
    <row r="41" spans="1:6" ht="15.75" thickBot="1" x14ac:dyDescent="0.3">
      <c r="A41" s="13"/>
      <c r="C41" s="4"/>
    </row>
    <row r="42" spans="1:6" s="21" customFormat="1" ht="15" x14ac:dyDescent="0.25">
      <c r="A42" s="13"/>
      <c r="B42" s="37" t="s">
        <v>28</v>
      </c>
      <c r="C42" s="38" t="s">
        <v>29</v>
      </c>
      <c r="D42" s="39" t="s">
        <v>30</v>
      </c>
      <c r="E42" s="1"/>
      <c r="F42" s="1"/>
    </row>
    <row r="43" spans="1:6" x14ac:dyDescent="0.2">
      <c r="A43" s="40" t="s">
        <v>9</v>
      </c>
      <c r="B43" s="41">
        <f t="shared" ref="B43:B50" si="0">(($B$23*B30*$B$24*$B$25*C11)+($B$23*B30*B11))*5</f>
        <v>95</v>
      </c>
      <c r="C43" s="42">
        <f>D43/12</f>
        <v>411.66666666666669</v>
      </c>
      <c r="D43" s="19">
        <f>B43*52</f>
        <v>4940</v>
      </c>
      <c r="E43" s="21"/>
      <c r="F43" s="21"/>
    </row>
    <row r="44" spans="1:6" x14ac:dyDescent="0.2">
      <c r="A44" s="40" t="s">
        <v>11</v>
      </c>
      <c r="B44" s="41">
        <f t="shared" si="0"/>
        <v>190</v>
      </c>
      <c r="C44" s="42">
        <f>D44/12</f>
        <v>823.33333333333337</v>
      </c>
      <c r="D44" s="19">
        <f>B44*52</f>
        <v>9880</v>
      </c>
    </row>
    <row r="45" spans="1:6" x14ac:dyDescent="0.2">
      <c r="A45" s="40" t="s">
        <v>12</v>
      </c>
      <c r="B45" s="41">
        <f t="shared" si="0"/>
        <v>240</v>
      </c>
      <c r="C45" s="42">
        <f>D45/12</f>
        <v>1040</v>
      </c>
      <c r="D45" s="19">
        <f>B45*52</f>
        <v>12480</v>
      </c>
    </row>
    <row r="46" spans="1:6" x14ac:dyDescent="0.2">
      <c r="A46" s="40" t="s">
        <v>14</v>
      </c>
      <c r="B46" s="41">
        <f t="shared" si="0"/>
        <v>240</v>
      </c>
      <c r="C46" s="42">
        <f>D46/12</f>
        <v>1040</v>
      </c>
      <c r="D46" s="19">
        <f>B46*52</f>
        <v>12480</v>
      </c>
    </row>
    <row r="47" spans="1:6" x14ac:dyDescent="0.2">
      <c r="A47" s="32" t="s">
        <v>16</v>
      </c>
      <c r="B47" s="41">
        <f t="shared" si="0"/>
        <v>0</v>
      </c>
      <c r="C47" s="42">
        <f t="shared" ref="C47:C49" si="1">D47/12</f>
        <v>0</v>
      </c>
      <c r="D47" s="19">
        <f t="shared" ref="D47:D49" si="2">B47*52</f>
        <v>0</v>
      </c>
    </row>
    <row r="48" spans="1:6" x14ac:dyDescent="0.2">
      <c r="A48" s="32" t="s">
        <v>18</v>
      </c>
      <c r="B48" s="41">
        <f t="shared" si="0"/>
        <v>0</v>
      </c>
      <c r="C48" s="42">
        <f t="shared" si="1"/>
        <v>0</v>
      </c>
      <c r="D48" s="19">
        <f t="shared" si="2"/>
        <v>0</v>
      </c>
    </row>
    <row r="49" spans="1:4" x14ac:dyDescent="0.2">
      <c r="A49" s="32" t="s">
        <v>19</v>
      </c>
      <c r="B49" s="41">
        <f t="shared" si="0"/>
        <v>0</v>
      </c>
      <c r="C49" s="42">
        <f t="shared" si="1"/>
        <v>0</v>
      </c>
      <c r="D49" s="19">
        <f t="shared" si="2"/>
        <v>0</v>
      </c>
    </row>
    <row r="50" spans="1:4" x14ac:dyDescent="0.2">
      <c r="A50" s="40" t="s">
        <v>20</v>
      </c>
      <c r="B50" s="41">
        <f t="shared" si="0"/>
        <v>0</v>
      </c>
      <c r="C50" s="42">
        <f>D50/12</f>
        <v>0</v>
      </c>
      <c r="D50" s="19">
        <f>B50*52</f>
        <v>0</v>
      </c>
    </row>
    <row r="51" spans="1:4" ht="13.5" thickBot="1" x14ac:dyDescent="0.25">
      <c r="A51" s="20" t="s">
        <v>31</v>
      </c>
      <c r="B51" s="43">
        <f>SUM(B43:B50)+(B4*B5/4)</f>
        <v>833.125</v>
      </c>
      <c r="C51" s="44">
        <f>D51/12</f>
        <v>3587.5</v>
      </c>
      <c r="D51" s="22">
        <f>SUM(D43:D50)+B6</f>
        <v>43050</v>
      </c>
    </row>
  </sheetData>
  <sheetProtection algorithmName="SHA-512" hashValue="DTJBz/kMBxvAa6VzFteQTmbyWGzCEJC5Gg+HD7EhZ6z60gy0OXnZiMl/dv5E/YoFOEh2oDyl9hKM/qRuX4B8+g==" saltValue="D9suCgh9g04oxDykfNYwcw==" spinCount="100000" sheet="1" objects="1" scenarios="1"/>
  <protectedRanges>
    <protectedRange sqref="B23:B25 B4:B5" name="Bereich1_1"/>
  </protectedRange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44CD2-FB67-4C40-918A-16FEC146CDFF}">
  <dimension ref="A1:E51"/>
  <sheetViews>
    <sheetView showGridLines="0" zoomScaleNormal="100" workbookViewId="0">
      <selection activeCell="B25" sqref="B25"/>
    </sheetView>
  </sheetViews>
  <sheetFormatPr baseColWidth="10" defaultColWidth="11.42578125" defaultRowHeight="12.75" x14ac:dyDescent="0.2"/>
  <cols>
    <col min="1" max="1" width="43.85546875" style="1" customWidth="1"/>
    <col min="2" max="2" width="10.5703125" style="1" bestFit="1" customWidth="1"/>
    <col min="3" max="3" width="17.28515625" style="1" bestFit="1" customWidth="1"/>
    <col min="4" max="16384" width="11.42578125" style="1"/>
  </cols>
  <sheetData>
    <row r="1" spans="1:5" ht="13.5" thickBot="1" x14ac:dyDescent="0.25"/>
    <row r="2" spans="1:5" ht="15" x14ac:dyDescent="0.25">
      <c r="A2" s="10" t="s">
        <v>32</v>
      </c>
      <c r="B2" s="12"/>
      <c r="E2"/>
    </row>
    <row r="3" spans="1:5" x14ac:dyDescent="0.2">
      <c r="A3" s="3"/>
      <c r="B3" s="4"/>
      <c r="E3"/>
    </row>
    <row r="4" spans="1:5" x14ac:dyDescent="0.2">
      <c r="A4" s="2" t="s">
        <v>0</v>
      </c>
      <c r="B4" s="45">
        <v>0</v>
      </c>
      <c r="E4"/>
    </row>
    <row r="5" spans="1:5" x14ac:dyDescent="0.2">
      <c r="A5" s="2" t="s">
        <v>2</v>
      </c>
      <c r="B5" s="24">
        <v>5</v>
      </c>
      <c r="E5"/>
    </row>
    <row r="6" spans="1:5" ht="13.5" thickBot="1" x14ac:dyDescent="0.25">
      <c r="A6" s="14" t="s">
        <v>3</v>
      </c>
      <c r="B6" s="25">
        <f>B5*B4*12</f>
        <v>0</v>
      </c>
      <c r="E6"/>
    </row>
    <row r="7" spans="1:5" x14ac:dyDescent="0.2">
      <c r="E7"/>
    </row>
    <row r="8" spans="1:5" ht="13.5" thickBot="1" x14ac:dyDescent="0.25">
      <c r="E8"/>
    </row>
    <row r="9" spans="1:5" ht="15" x14ac:dyDescent="0.25">
      <c r="A9" s="10" t="s">
        <v>4</v>
      </c>
      <c r="B9" s="11"/>
      <c r="C9" s="12"/>
      <c r="E9"/>
    </row>
    <row r="10" spans="1:5" x14ac:dyDescent="0.2">
      <c r="A10" s="5" t="s">
        <v>5</v>
      </c>
      <c r="B10" s="5" t="s">
        <v>6</v>
      </c>
      <c r="C10" s="6" t="s">
        <v>7</v>
      </c>
      <c r="E10"/>
    </row>
    <row r="11" spans="1:5" x14ac:dyDescent="0.2">
      <c r="A11" s="5" t="s">
        <v>9</v>
      </c>
      <c r="B11" s="23">
        <v>2.5000000000000001E-2</v>
      </c>
      <c r="C11" s="17">
        <v>1.8E-3</v>
      </c>
      <c r="E11"/>
    </row>
    <row r="12" spans="1:5" x14ac:dyDescent="0.2">
      <c r="A12" s="2" t="s">
        <v>11</v>
      </c>
      <c r="B12" s="23">
        <v>2.5000000000000001E-2</v>
      </c>
      <c r="C12" s="17">
        <v>7.4999999999999997E-3</v>
      </c>
      <c r="E12"/>
    </row>
    <row r="13" spans="1:5" x14ac:dyDescent="0.2">
      <c r="A13" s="2" t="s">
        <v>12</v>
      </c>
      <c r="B13" s="23">
        <v>2.5000000000000001E-2</v>
      </c>
      <c r="C13" s="17">
        <v>9.4999999999999998E-3</v>
      </c>
      <c r="E13"/>
    </row>
    <row r="14" spans="1:5" x14ac:dyDescent="0.2">
      <c r="A14" s="2" t="s">
        <v>14</v>
      </c>
      <c r="B14" s="23">
        <v>2.5000000000000001E-2</v>
      </c>
      <c r="C14" s="17">
        <v>9.4999999999999998E-3</v>
      </c>
      <c r="E14"/>
    </row>
    <row r="15" spans="1:5" x14ac:dyDescent="0.2">
      <c r="A15" s="32" t="s">
        <v>16</v>
      </c>
      <c r="B15" s="33">
        <v>2.5000000000000001E-2</v>
      </c>
      <c r="C15" s="34">
        <v>1.6899999999999998E-2</v>
      </c>
      <c r="E15"/>
    </row>
    <row r="16" spans="1:5" x14ac:dyDescent="0.2">
      <c r="A16" s="32" t="s">
        <v>18</v>
      </c>
      <c r="B16" s="23">
        <v>2.5000000000000001E-2</v>
      </c>
      <c r="C16" s="34">
        <v>0.01</v>
      </c>
      <c r="E16"/>
    </row>
    <row r="17" spans="1:5" x14ac:dyDescent="0.2">
      <c r="A17" s="32" t="s">
        <v>19</v>
      </c>
      <c r="B17" s="33">
        <v>2.5000000000000001E-2</v>
      </c>
      <c r="C17" s="34">
        <v>1.7500000000000002E-2</v>
      </c>
      <c r="E17"/>
    </row>
    <row r="18" spans="1:5" ht="13.5" thickBot="1" x14ac:dyDescent="0.25">
      <c r="A18" s="14" t="s">
        <v>20</v>
      </c>
      <c r="B18" s="26">
        <v>2.5000000000000001E-2</v>
      </c>
      <c r="C18" s="18">
        <v>1.7999999999999999E-2</v>
      </c>
    </row>
    <row r="20" spans="1:5" ht="13.5" thickBot="1" x14ac:dyDescent="0.25"/>
    <row r="21" spans="1:5" ht="15" x14ac:dyDescent="0.25">
      <c r="A21" s="10" t="s">
        <v>21</v>
      </c>
      <c r="B21" s="11"/>
      <c r="C21" s="12"/>
    </row>
    <row r="22" spans="1:5" x14ac:dyDescent="0.2">
      <c r="A22" s="3"/>
      <c r="B22" s="5" t="s">
        <v>0</v>
      </c>
      <c r="C22" s="4"/>
    </row>
    <row r="23" spans="1:5" x14ac:dyDescent="0.2">
      <c r="A23" s="2" t="s">
        <v>33</v>
      </c>
      <c r="B23" s="46">
        <v>0</v>
      </c>
      <c r="C23" s="4"/>
    </row>
    <row r="24" spans="1:5" hidden="1" x14ac:dyDescent="0.2">
      <c r="A24" s="2" t="s">
        <v>23</v>
      </c>
      <c r="B24" s="46"/>
      <c r="C24" s="4"/>
    </row>
    <row r="25" spans="1:5" ht="13.5" thickBot="1" x14ac:dyDescent="0.25">
      <c r="A25" s="14" t="s">
        <v>34</v>
      </c>
      <c r="B25" s="47">
        <v>0</v>
      </c>
      <c r="C25" s="16"/>
    </row>
    <row r="26" spans="1:5" x14ac:dyDescent="0.2">
      <c r="B26" s="8"/>
    </row>
    <row r="27" spans="1:5" ht="13.5" thickBot="1" x14ac:dyDescent="0.25"/>
    <row r="28" spans="1:5" ht="15" x14ac:dyDescent="0.25">
      <c r="A28" s="10" t="s">
        <v>25</v>
      </c>
      <c r="B28" s="11"/>
      <c r="C28" s="12"/>
    </row>
    <row r="29" spans="1:5" ht="15" x14ac:dyDescent="0.25">
      <c r="A29" s="13"/>
      <c r="C29" s="4"/>
    </row>
    <row r="30" spans="1:5" x14ac:dyDescent="0.2">
      <c r="A30" s="2" t="s">
        <v>9</v>
      </c>
      <c r="B30" s="9">
        <v>0.4</v>
      </c>
      <c r="C30" s="6" t="s">
        <v>26</v>
      </c>
    </row>
    <row r="31" spans="1:5" x14ac:dyDescent="0.2">
      <c r="A31" s="2" t="s">
        <v>11</v>
      </c>
      <c r="B31" s="9">
        <v>0.2</v>
      </c>
      <c r="C31" s="6" t="s">
        <v>26</v>
      </c>
    </row>
    <row r="32" spans="1:5" x14ac:dyDescent="0.2">
      <c r="A32" s="2" t="s">
        <v>12</v>
      </c>
      <c r="B32" s="9">
        <v>0.2</v>
      </c>
      <c r="C32" s="6" t="s">
        <v>26</v>
      </c>
    </row>
    <row r="33" spans="1:5" x14ac:dyDescent="0.2">
      <c r="A33" s="2" t="s">
        <v>14</v>
      </c>
      <c r="B33" s="9">
        <v>0.2</v>
      </c>
      <c r="C33" s="6" t="s">
        <v>26</v>
      </c>
    </row>
    <row r="34" spans="1:5" x14ac:dyDescent="0.2">
      <c r="A34" s="32" t="s">
        <v>16</v>
      </c>
      <c r="B34" s="36">
        <v>0</v>
      </c>
      <c r="C34" s="6" t="s">
        <v>26</v>
      </c>
    </row>
    <row r="35" spans="1:5" x14ac:dyDescent="0.2">
      <c r="A35" s="32" t="s">
        <v>18</v>
      </c>
      <c r="B35" s="36">
        <v>0</v>
      </c>
      <c r="C35" s="6" t="s">
        <v>26</v>
      </c>
    </row>
    <row r="36" spans="1:5" x14ac:dyDescent="0.2">
      <c r="A36" s="32" t="s">
        <v>19</v>
      </c>
      <c r="B36" s="36">
        <v>0</v>
      </c>
      <c r="C36" s="6" t="s">
        <v>26</v>
      </c>
    </row>
    <row r="37" spans="1:5" ht="13.5" thickBot="1" x14ac:dyDescent="0.25">
      <c r="A37" s="14" t="s">
        <v>20</v>
      </c>
      <c r="B37" s="15">
        <v>0</v>
      </c>
      <c r="C37" s="7" t="s">
        <v>26</v>
      </c>
    </row>
    <row r="39" spans="1:5" ht="13.5" thickBot="1" x14ac:dyDescent="0.25"/>
    <row r="40" spans="1:5" ht="15" x14ac:dyDescent="0.25">
      <c r="A40" s="10" t="s">
        <v>27</v>
      </c>
      <c r="B40" s="11"/>
      <c r="C40" s="12"/>
    </row>
    <row r="41" spans="1:5" ht="15.75" thickBot="1" x14ac:dyDescent="0.3">
      <c r="A41" s="13"/>
      <c r="C41" s="4"/>
    </row>
    <row r="42" spans="1:5" s="21" customFormat="1" ht="15" x14ac:dyDescent="0.25">
      <c r="A42" s="13"/>
      <c r="B42" s="37" t="s">
        <v>28</v>
      </c>
      <c r="C42" s="38" t="s">
        <v>29</v>
      </c>
      <c r="D42" s="39" t="s">
        <v>30</v>
      </c>
      <c r="E42" s="1"/>
    </row>
    <row r="43" spans="1:5" x14ac:dyDescent="0.2">
      <c r="A43" s="40" t="s">
        <v>9</v>
      </c>
      <c r="B43" s="41">
        <f t="shared" ref="B43:B50" si="0">(($B$23*B30*$B$24*$B$25*C11)+($B$23*B30*B11))</f>
        <v>0</v>
      </c>
      <c r="C43" s="42">
        <f>D43/12</f>
        <v>0</v>
      </c>
      <c r="D43" s="19">
        <f>B43*52</f>
        <v>0</v>
      </c>
      <c r="E43" s="21"/>
    </row>
    <row r="44" spans="1:5" x14ac:dyDescent="0.2">
      <c r="A44" s="40" t="s">
        <v>11</v>
      </c>
      <c r="B44" s="41">
        <f t="shared" si="0"/>
        <v>0</v>
      </c>
      <c r="C44" s="42">
        <f>D44/12</f>
        <v>0</v>
      </c>
      <c r="D44" s="19">
        <f>B44*52</f>
        <v>0</v>
      </c>
    </row>
    <row r="45" spans="1:5" x14ac:dyDescent="0.2">
      <c r="A45" s="40" t="s">
        <v>12</v>
      </c>
      <c r="B45" s="41">
        <f t="shared" si="0"/>
        <v>0</v>
      </c>
      <c r="C45" s="42">
        <f>D45/12</f>
        <v>0</v>
      </c>
      <c r="D45" s="19">
        <f>B45*52</f>
        <v>0</v>
      </c>
    </row>
    <row r="46" spans="1:5" x14ac:dyDescent="0.2">
      <c r="A46" s="40" t="s">
        <v>14</v>
      </c>
      <c r="B46" s="41">
        <f t="shared" si="0"/>
        <v>0</v>
      </c>
      <c r="C46" s="42">
        <f>D46/12</f>
        <v>0</v>
      </c>
      <c r="D46" s="19">
        <f>B46*52</f>
        <v>0</v>
      </c>
    </row>
    <row r="47" spans="1:5" x14ac:dyDescent="0.2">
      <c r="A47" s="32" t="s">
        <v>16</v>
      </c>
      <c r="B47" s="41">
        <f t="shared" si="0"/>
        <v>0</v>
      </c>
      <c r="C47" s="42">
        <f t="shared" ref="C47:C49" si="1">D47/12</f>
        <v>0</v>
      </c>
      <c r="D47" s="19">
        <f t="shared" ref="D47:D49" si="2">B47*52</f>
        <v>0</v>
      </c>
    </row>
    <row r="48" spans="1:5" x14ac:dyDescent="0.2">
      <c r="A48" s="32" t="s">
        <v>18</v>
      </c>
      <c r="B48" s="41">
        <f t="shared" si="0"/>
        <v>0</v>
      </c>
      <c r="C48" s="42">
        <f t="shared" si="1"/>
        <v>0</v>
      </c>
      <c r="D48" s="19">
        <f t="shared" si="2"/>
        <v>0</v>
      </c>
    </row>
    <row r="49" spans="1:4" x14ac:dyDescent="0.2">
      <c r="A49" s="32" t="s">
        <v>19</v>
      </c>
      <c r="B49" s="41">
        <f t="shared" si="0"/>
        <v>0</v>
      </c>
      <c r="C49" s="42">
        <f t="shared" si="1"/>
        <v>0</v>
      </c>
      <c r="D49" s="19">
        <f t="shared" si="2"/>
        <v>0</v>
      </c>
    </row>
    <row r="50" spans="1:4" x14ac:dyDescent="0.2">
      <c r="A50" s="40" t="s">
        <v>20</v>
      </c>
      <c r="B50" s="41">
        <f t="shared" si="0"/>
        <v>0</v>
      </c>
      <c r="C50" s="42">
        <f>D50/12</f>
        <v>0</v>
      </c>
      <c r="D50" s="19">
        <f>B50*52</f>
        <v>0</v>
      </c>
    </row>
    <row r="51" spans="1:4" ht="13.5" thickBot="1" x14ac:dyDescent="0.25">
      <c r="A51" s="20" t="s">
        <v>31</v>
      </c>
      <c r="B51" s="43">
        <f>SUM(B43:B50)+(B4*B5/4)</f>
        <v>0</v>
      </c>
      <c r="C51" s="44">
        <f>D51/12</f>
        <v>0</v>
      </c>
      <c r="D51" s="22">
        <f>SUM(D43:D50)+B6</f>
        <v>0</v>
      </c>
    </row>
  </sheetData>
  <sheetProtection algorithmName="SHA-512" hashValue="NyXBIFP3hKOqHXCsMhml7QAMATM12bIWiij5i9FyR9xFXwOuNcUwYDHcaWUUvOoR0GDrG5qcB5zqEFgmpRHWaw==" saltValue="Bmt6fUwy0plL9y+cTiYQRg==" spinCount="100000" sheet="1" objects="1" scenarios="1"/>
  <protectedRanges>
    <protectedRange sqref="B23:B25 B4:B5" name="Bereich1_1"/>
  </protectedRange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39CD-3205-4CC1-8C97-0452D3590E65}">
  <dimension ref="A1:E51"/>
  <sheetViews>
    <sheetView showGridLines="0" zoomScaleNormal="100" workbookViewId="0">
      <selection activeCell="B5" sqref="B5"/>
    </sheetView>
  </sheetViews>
  <sheetFormatPr baseColWidth="10" defaultColWidth="11.42578125" defaultRowHeight="12.75" x14ac:dyDescent="0.2"/>
  <cols>
    <col min="1" max="1" width="43.85546875" style="1" customWidth="1"/>
    <col min="2" max="2" width="10.5703125" style="1" bestFit="1" customWidth="1"/>
    <col min="3" max="3" width="17.28515625" style="1" bestFit="1" customWidth="1"/>
    <col min="4" max="16384" width="11.42578125" style="1"/>
  </cols>
  <sheetData>
    <row r="1" spans="1:5" ht="13.5" thickBot="1" x14ac:dyDescent="0.25"/>
    <row r="2" spans="1:5" ht="15" x14ac:dyDescent="0.25">
      <c r="A2" s="10" t="s">
        <v>32</v>
      </c>
      <c r="B2" s="12"/>
      <c r="E2"/>
    </row>
    <row r="3" spans="1:5" x14ac:dyDescent="0.2">
      <c r="A3" s="3"/>
      <c r="B3" s="4"/>
      <c r="E3"/>
    </row>
    <row r="4" spans="1:5" x14ac:dyDescent="0.2">
      <c r="A4" s="2" t="s">
        <v>0</v>
      </c>
      <c r="B4" s="45">
        <v>0</v>
      </c>
      <c r="E4"/>
    </row>
    <row r="5" spans="1:5" x14ac:dyDescent="0.2">
      <c r="A5" s="2" t="s">
        <v>2</v>
      </c>
      <c r="B5" s="24">
        <v>5</v>
      </c>
      <c r="E5"/>
    </row>
    <row r="6" spans="1:5" ht="13.5" thickBot="1" x14ac:dyDescent="0.25">
      <c r="A6" s="14" t="s">
        <v>3</v>
      </c>
      <c r="B6" s="25">
        <f>B5*B4*12</f>
        <v>0</v>
      </c>
      <c r="E6"/>
    </row>
    <row r="7" spans="1:5" x14ac:dyDescent="0.2">
      <c r="E7"/>
    </row>
    <row r="8" spans="1:5" ht="13.5" thickBot="1" x14ac:dyDescent="0.25">
      <c r="E8"/>
    </row>
    <row r="9" spans="1:5" ht="15" x14ac:dyDescent="0.25">
      <c r="A9" s="10" t="s">
        <v>4</v>
      </c>
      <c r="B9" s="11"/>
      <c r="C9" s="12"/>
      <c r="E9"/>
    </row>
    <row r="10" spans="1:5" x14ac:dyDescent="0.2">
      <c r="A10" s="5" t="s">
        <v>5</v>
      </c>
      <c r="B10" s="5" t="s">
        <v>6</v>
      </c>
      <c r="C10" s="6" t="s">
        <v>7</v>
      </c>
      <c r="E10"/>
    </row>
    <row r="11" spans="1:5" x14ac:dyDescent="0.2">
      <c r="A11" s="5" t="s">
        <v>9</v>
      </c>
      <c r="B11" s="23">
        <v>2.5000000000000001E-2</v>
      </c>
      <c r="C11" s="17">
        <v>1.8E-3</v>
      </c>
      <c r="E11"/>
    </row>
    <row r="12" spans="1:5" x14ac:dyDescent="0.2">
      <c r="A12" s="2" t="s">
        <v>11</v>
      </c>
      <c r="B12" s="23">
        <v>2.5000000000000001E-2</v>
      </c>
      <c r="C12" s="17">
        <v>7.4999999999999997E-3</v>
      </c>
      <c r="E12"/>
    </row>
    <row r="13" spans="1:5" x14ac:dyDescent="0.2">
      <c r="A13" s="2" t="s">
        <v>12</v>
      </c>
      <c r="B13" s="23">
        <v>2.5000000000000001E-2</v>
      </c>
      <c r="C13" s="17">
        <v>9.4999999999999998E-3</v>
      </c>
      <c r="E13"/>
    </row>
    <row r="14" spans="1:5" x14ac:dyDescent="0.2">
      <c r="A14" s="2" t="s">
        <v>14</v>
      </c>
      <c r="B14" s="23">
        <v>2.5000000000000001E-2</v>
      </c>
      <c r="C14" s="17">
        <v>9.4999999999999998E-3</v>
      </c>
      <c r="E14"/>
    </row>
    <row r="15" spans="1:5" x14ac:dyDescent="0.2">
      <c r="A15" s="32" t="s">
        <v>16</v>
      </c>
      <c r="B15" s="33">
        <v>2.5000000000000001E-2</v>
      </c>
      <c r="C15" s="34">
        <v>1.6899999999999998E-2</v>
      </c>
      <c r="E15"/>
    </row>
    <row r="16" spans="1:5" x14ac:dyDescent="0.2">
      <c r="A16" s="32" t="s">
        <v>18</v>
      </c>
      <c r="B16" s="23">
        <v>2.5000000000000001E-2</v>
      </c>
      <c r="C16" s="34">
        <v>0.01</v>
      </c>
      <c r="E16"/>
    </row>
    <row r="17" spans="1:5" x14ac:dyDescent="0.2">
      <c r="A17" s="32" t="s">
        <v>19</v>
      </c>
      <c r="B17" s="33">
        <v>2.5000000000000001E-2</v>
      </c>
      <c r="C17" s="34">
        <v>1.7500000000000002E-2</v>
      </c>
      <c r="E17"/>
    </row>
    <row r="18" spans="1:5" ht="13.5" thickBot="1" x14ac:dyDescent="0.25">
      <c r="A18" s="14" t="s">
        <v>20</v>
      </c>
      <c r="B18" s="26">
        <v>2.5000000000000001E-2</v>
      </c>
      <c r="C18" s="18">
        <v>1.7999999999999999E-2</v>
      </c>
    </row>
    <row r="20" spans="1:5" ht="13.5" thickBot="1" x14ac:dyDescent="0.25"/>
    <row r="21" spans="1:5" ht="15" x14ac:dyDescent="0.25">
      <c r="A21" s="10" t="s">
        <v>21</v>
      </c>
      <c r="B21" s="11"/>
      <c r="C21" s="12"/>
    </row>
    <row r="22" spans="1:5" x14ac:dyDescent="0.2">
      <c r="A22" s="3"/>
      <c r="B22" s="5" t="s">
        <v>0</v>
      </c>
      <c r="C22" s="4"/>
    </row>
    <row r="23" spans="1:5" x14ac:dyDescent="0.2">
      <c r="A23" s="2" t="s">
        <v>35</v>
      </c>
      <c r="B23" s="46">
        <v>0</v>
      </c>
      <c r="C23" s="4"/>
    </row>
    <row r="24" spans="1:5" hidden="1" x14ac:dyDescent="0.2">
      <c r="A24" s="2" t="s">
        <v>23</v>
      </c>
      <c r="B24" s="46">
        <v>1</v>
      </c>
      <c r="C24" s="4"/>
    </row>
    <row r="25" spans="1:5" ht="13.5" thickBot="1" x14ac:dyDescent="0.25">
      <c r="A25" s="14" t="s">
        <v>36</v>
      </c>
      <c r="B25" s="47">
        <v>0</v>
      </c>
      <c r="C25" s="16"/>
    </row>
    <row r="26" spans="1:5" x14ac:dyDescent="0.2">
      <c r="B26" s="8"/>
    </row>
    <row r="27" spans="1:5" ht="13.5" thickBot="1" x14ac:dyDescent="0.25"/>
    <row r="28" spans="1:5" ht="15" x14ac:dyDescent="0.25">
      <c r="A28" s="10" t="s">
        <v>25</v>
      </c>
      <c r="B28" s="11"/>
      <c r="C28" s="12"/>
    </row>
    <row r="29" spans="1:5" ht="15" x14ac:dyDescent="0.25">
      <c r="A29" s="13"/>
      <c r="C29" s="4"/>
    </row>
    <row r="30" spans="1:5" x14ac:dyDescent="0.2">
      <c r="A30" s="2" t="s">
        <v>9</v>
      </c>
      <c r="B30" s="9">
        <v>0.4</v>
      </c>
      <c r="C30" s="6" t="s">
        <v>26</v>
      </c>
    </row>
    <row r="31" spans="1:5" x14ac:dyDescent="0.2">
      <c r="A31" s="2" t="s">
        <v>11</v>
      </c>
      <c r="B31" s="9">
        <v>0.2</v>
      </c>
      <c r="C31" s="6" t="s">
        <v>26</v>
      </c>
    </row>
    <row r="32" spans="1:5" x14ac:dyDescent="0.2">
      <c r="A32" s="2" t="s">
        <v>12</v>
      </c>
      <c r="B32" s="9">
        <v>0.2</v>
      </c>
      <c r="C32" s="6" t="s">
        <v>26</v>
      </c>
    </row>
    <row r="33" spans="1:5" x14ac:dyDescent="0.2">
      <c r="A33" s="2" t="s">
        <v>14</v>
      </c>
      <c r="B33" s="9">
        <v>0.2</v>
      </c>
      <c r="C33" s="6" t="s">
        <v>26</v>
      </c>
    </row>
    <row r="34" spans="1:5" x14ac:dyDescent="0.2">
      <c r="A34" s="32" t="s">
        <v>16</v>
      </c>
      <c r="B34" s="36">
        <v>0</v>
      </c>
      <c r="C34" s="6" t="s">
        <v>26</v>
      </c>
    </row>
    <row r="35" spans="1:5" x14ac:dyDescent="0.2">
      <c r="A35" s="32" t="s">
        <v>18</v>
      </c>
      <c r="B35" s="36">
        <v>0</v>
      </c>
      <c r="C35" s="6" t="s">
        <v>26</v>
      </c>
    </row>
    <row r="36" spans="1:5" x14ac:dyDescent="0.2">
      <c r="A36" s="32" t="s">
        <v>19</v>
      </c>
      <c r="B36" s="36">
        <v>0</v>
      </c>
      <c r="C36" s="6" t="s">
        <v>26</v>
      </c>
    </row>
    <row r="37" spans="1:5" ht="13.5" thickBot="1" x14ac:dyDescent="0.25">
      <c r="A37" s="14" t="s">
        <v>20</v>
      </c>
      <c r="B37" s="15">
        <v>0</v>
      </c>
      <c r="C37" s="7" t="s">
        <v>26</v>
      </c>
    </row>
    <row r="39" spans="1:5" ht="13.5" thickBot="1" x14ac:dyDescent="0.25"/>
    <row r="40" spans="1:5" ht="15" x14ac:dyDescent="0.25">
      <c r="A40" s="10" t="s">
        <v>27</v>
      </c>
      <c r="B40" s="11"/>
      <c r="C40" s="12"/>
    </row>
    <row r="41" spans="1:5" ht="15.75" thickBot="1" x14ac:dyDescent="0.3">
      <c r="A41" s="13"/>
      <c r="C41" s="4"/>
    </row>
    <row r="42" spans="1:5" s="21" customFormat="1" ht="15" x14ac:dyDescent="0.25">
      <c r="A42" s="13"/>
      <c r="B42" s="37" t="s">
        <v>28</v>
      </c>
      <c r="C42" s="38" t="s">
        <v>29</v>
      </c>
      <c r="D42" s="39" t="s">
        <v>30</v>
      </c>
      <c r="E42" s="1"/>
    </row>
    <row r="43" spans="1:5" x14ac:dyDescent="0.2">
      <c r="A43" s="40" t="s">
        <v>9</v>
      </c>
      <c r="B43" s="41">
        <f t="shared" ref="B43:B50" si="0">(($B$23*B30*$B$24*$B$25*C11)+($B$23*B30*B11))</f>
        <v>0</v>
      </c>
      <c r="C43" s="42">
        <f>D43/12</f>
        <v>0</v>
      </c>
      <c r="D43" s="19">
        <f>B43*52</f>
        <v>0</v>
      </c>
      <c r="E43" s="21"/>
    </row>
    <row r="44" spans="1:5" x14ac:dyDescent="0.2">
      <c r="A44" s="40" t="s">
        <v>11</v>
      </c>
      <c r="B44" s="41">
        <f t="shared" si="0"/>
        <v>0</v>
      </c>
      <c r="C44" s="42">
        <f>D44/12</f>
        <v>0</v>
      </c>
      <c r="D44" s="19">
        <f>B44*52</f>
        <v>0</v>
      </c>
    </row>
    <row r="45" spans="1:5" x14ac:dyDescent="0.2">
      <c r="A45" s="40" t="s">
        <v>12</v>
      </c>
      <c r="B45" s="41">
        <f t="shared" si="0"/>
        <v>0</v>
      </c>
      <c r="C45" s="42">
        <f>D45/12</f>
        <v>0</v>
      </c>
      <c r="D45" s="19">
        <f>B45*52</f>
        <v>0</v>
      </c>
    </row>
    <row r="46" spans="1:5" x14ac:dyDescent="0.2">
      <c r="A46" s="40" t="s">
        <v>14</v>
      </c>
      <c r="B46" s="41">
        <f t="shared" si="0"/>
        <v>0</v>
      </c>
      <c r="C46" s="42">
        <f>D46/12</f>
        <v>0</v>
      </c>
      <c r="D46" s="19">
        <f>B46*52</f>
        <v>0</v>
      </c>
    </row>
    <row r="47" spans="1:5" x14ac:dyDescent="0.2">
      <c r="A47" s="32" t="s">
        <v>16</v>
      </c>
      <c r="B47" s="41">
        <f t="shared" si="0"/>
        <v>0</v>
      </c>
      <c r="C47" s="42">
        <f t="shared" ref="C47:C49" si="1">D47/12</f>
        <v>0</v>
      </c>
      <c r="D47" s="19">
        <f t="shared" ref="D47:D49" si="2">B47*52</f>
        <v>0</v>
      </c>
    </row>
    <row r="48" spans="1:5" x14ac:dyDescent="0.2">
      <c r="A48" s="32" t="s">
        <v>18</v>
      </c>
      <c r="B48" s="41">
        <f t="shared" si="0"/>
        <v>0</v>
      </c>
      <c r="C48" s="42">
        <f t="shared" si="1"/>
        <v>0</v>
      </c>
      <c r="D48" s="19">
        <f t="shared" si="2"/>
        <v>0</v>
      </c>
    </row>
    <row r="49" spans="1:4" x14ac:dyDescent="0.2">
      <c r="A49" s="32" t="s">
        <v>19</v>
      </c>
      <c r="B49" s="41">
        <f t="shared" si="0"/>
        <v>0</v>
      </c>
      <c r="C49" s="42">
        <f t="shared" si="1"/>
        <v>0</v>
      </c>
      <c r="D49" s="19">
        <f t="shared" si="2"/>
        <v>0</v>
      </c>
    </row>
    <row r="50" spans="1:4" x14ac:dyDescent="0.2">
      <c r="A50" s="40" t="s">
        <v>20</v>
      </c>
      <c r="B50" s="41">
        <f t="shared" si="0"/>
        <v>0</v>
      </c>
      <c r="C50" s="42">
        <f>D50/12</f>
        <v>0</v>
      </c>
      <c r="D50" s="19">
        <f>B50*52</f>
        <v>0</v>
      </c>
    </row>
    <row r="51" spans="1:4" ht="13.5" thickBot="1" x14ac:dyDescent="0.25">
      <c r="A51" s="20" t="s">
        <v>31</v>
      </c>
      <c r="B51" s="43">
        <f>SUM(B43:B50)+(B4*B5/4)</f>
        <v>0</v>
      </c>
      <c r="C51" s="44">
        <f>D51/12</f>
        <v>0</v>
      </c>
      <c r="D51" s="22">
        <f>SUM(D43:D50)+B6</f>
        <v>0</v>
      </c>
    </row>
  </sheetData>
  <sheetProtection algorithmName="SHA-512" hashValue="UKx643r0it4bzcreO8FPMsILU58sZc9xvuqhiO1GM10sLx0X/vskrckkncJcAilaTbV3hWe1dKU5z5pi15tNYg==" saltValue="BzvEZ0cLlL98RYUBvnAbBA==" spinCount="100000" sheet="1" objects="1" scenarios="1"/>
  <protectedRanges>
    <protectedRange sqref="B23:B25 B4:B5" name="Bereich1_1"/>
  </protectedRange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865C-022A-416C-9509-C08078F44369}">
  <dimension ref="A1:E22"/>
  <sheetViews>
    <sheetView workbookViewId="0">
      <selection activeCell="F16" sqref="F16"/>
    </sheetView>
  </sheetViews>
  <sheetFormatPr baseColWidth="10" defaultRowHeight="12.75" x14ac:dyDescent="0.2"/>
  <cols>
    <col min="1" max="1" width="22.5703125" bestFit="1" customWidth="1"/>
    <col min="2" max="2" width="16" customWidth="1"/>
    <col min="3" max="3" width="18" customWidth="1"/>
  </cols>
  <sheetData>
    <row r="1" spans="1:5" ht="18" x14ac:dyDescent="0.25">
      <c r="A1" s="57" t="s">
        <v>40</v>
      </c>
      <c r="B1" s="57"/>
      <c r="C1" s="57"/>
      <c r="D1" s="57"/>
      <c r="E1" s="57"/>
    </row>
    <row r="2" spans="1:5" ht="13.5" thickBot="1" x14ac:dyDescent="0.25"/>
    <row r="3" spans="1:5" ht="15" x14ac:dyDescent="0.2">
      <c r="A3" s="58" t="s">
        <v>43</v>
      </c>
      <c r="B3" s="59"/>
      <c r="C3" s="60"/>
    </row>
    <row r="4" spans="1:5" ht="15" x14ac:dyDescent="0.2">
      <c r="A4" s="51"/>
      <c r="B4" s="52" t="s">
        <v>41</v>
      </c>
      <c r="C4" s="52" t="s">
        <v>42</v>
      </c>
    </row>
    <row r="5" spans="1:5" ht="15" x14ac:dyDescent="0.2">
      <c r="A5" s="52" t="s">
        <v>37</v>
      </c>
      <c r="B5" s="53">
        <f>C5/12</f>
        <v>272.5</v>
      </c>
      <c r="C5" s="53">
        <f>'Terminals Kasse'!B6</f>
        <v>3270</v>
      </c>
    </row>
    <row r="6" spans="1:5" ht="15" x14ac:dyDescent="0.2">
      <c r="A6" s="52" t="s">
        <v>39</v>
      </c>
      <c r="B6" s="53">
        <f t="shared" ref="B6:B7" si="0">C6/12</f>
        <v>0</v>
      </c>
      <c r="C6" s="53">
        <f>'Terminals Aufwerter'!B6</f>
        <v>0</v>
      </c>
    </row>
    <row r="7" spans="1:5" ht="15" x14ac:dyDescent="0.2">
      <c r="A7" s="52" t="s">
        <v>38</v>
      </c>
      <c r="B7" s="53">
        <f t="shared" si="0"/>
        <v>0</v>
      </c>
      <c r="C7" s="53">
        <f>'Terminals Automaten'!B6</f>
        <v>0</v>
      </c>
    </row>
    <row r="8" spans="1:5" ht="18" x14ac:dyDescent="0.4">
      <c r="A8" s="51" t="s">
        <v>44</v>
      </c>
      <c r="B8" s="62">
        <f>SUM(B5:B7)</f>
        <v>272.5</v>
      </c>
      <c r="C8" s="63">
        <f>SUM(C5:C7)</f>
        <v>3270</v>
      </c>
    </row>
    <row r="9" spans="1:5" ht="18.75" thickBot="1" x14ac:dyDescent="0.45">
      <c r="A9" s="54"/>
      <c r="B9" s="55"/>
      <c r="C9" s="56"/>
    </row>
    <row r="10" spans="1:5" ht="18" x14ac:dyDescent="0.4">
      <c r="A10" s="61"/>
      <c r="B10" s="62"/>
      <c r="C10" s="62"/>
    </row>
    <row r="11" spans="1:5" ht="13.5" thickBot="1" x14ac:dyDescent="0.25"/>
    <row r="12" spans="1:5" ht="15" x14ac:dyDescent="0.2">
      <c r="A12" s="58" t="s">
        <v>45</v>
      </c>
      <c r="B12" s="59"/>
      <c r="C12" s="60"/>
    </row>
    <row r="13" spans="1:5" ht="15" x14ac:dyDescent="0.2">
      <c r="A13" s="51"/>
      <c r="B13" s="52" t="s">
        <v>41</v>
      </c>
      <c r="C13" s="52" t="s">
        <v>42</v>
      </c>
    </row>
    <row r="14" spans="1:5" ht="15" x14ac:dyDescent="0.2">
      <c r="A14" s="52" t="s">
        <v>37</v>
      </c>
      <c r="B14" s="53">
        <f>C14/12</f>
        <v>3315</v>
      </c>
      <c r="C14" s="53">
        <f>SUM('Terminals Kasse'!D43:D50)</f>
        <v>39780</v>
      </c>
    </row>
    <row r="15" spans="1:5" ht="15" x14ac:dyDescent="0.2">
      <c r="A15" s="52" t="s">
        <v>39</v>
      </c>
      <c r="B15" s="53">
        <f t="shared" ref="B15:B16" si="1">C15/12</f>
        <v>0</v>
      </c>
      <c r="C15" s="53">
        <f>SUM('Terminals Aufwerter'!D43:D50)</f>
        <v>0</v>
      </c>
    </row>
    <row r="16" spans="1:5" ht="15" x14ac:dyDescent="0.2">
      <c r="A16" s="52" t="s">
        <v>38</v>
      </c>
      <c r="B16" s="53">
        <f t="shared" si="1"/>
        <v>0</v>
      </c>
      <c r="C16" s="53">
        <f>SUM('Terminals Automaten'!D43:D50)</f>
        <v>0</v>
      </c>
    </row>
    <row r="17" spans="1:3" ht="18" x14ac:dyDescent="0.4">
      <c r="A17" s="51" t="s">
        <v>44</v>
      </c>
      <c r="B17" s="62">
        <f>SUM(B14:B16)</f>
        <v>3315</v>
      </c>
      <c r="C17" s="63">
        <f>SUM(C14:C16)</f>
        <v>39780</v>
      </c>
    </row>
    <row r="18" spans="1:3" ht="18" customHeight="1" thickBot="1" x14ac:dyDescent="0.25">
      <c r="A18" s="48"/>
      <c r="B18" s="49"/>
      <c r="C18" s="50"/>
    </row>
    <row r="21" spans="1:3" ht="15" x14ac:dyDescent="0.25">
      <c r="A21" s="65" t="s">
        <v>46</v>
      </c>
      <c r="B21" s="64">
        <f>B8+B17</f>
        <v>3587.5</v>
      </c>
    </row>
    <row r="22" spans="1:3" ht="15" x14ac:dyDescent="0.25">
      <c r="A22" s="65" t="s">
        <v>47</v>
      </c>
      <c r="B22" s="64">
        <f>C8+C17</f>
        <v>43050</v>
      </c>
    </row>
  </sheetData>
  <mergeCells count="3">
    <mergeCell ref="A1:E1"/>
    <mergeCell ref="A3:C3"/>
    <mergeCell ref="A12:C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764ada-5302-4008-b7a3-6e883dd6015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97DA0F5AB1F42A83FD8C3F415C57E" ma:contentTypeVersion="9" ma:contentTypeDescription="Create a new document." ma:contentTypeScope="" ma:versionID="724280f152f4da9ac92ee4891218d1d2">
  <xsd:schema xmlns:xsd="http://www.w3.org/2001/XMLSchema" xmlns:xs="http://www.w3.org/2001/XMLSchema" xmlns:p="http://schemas.microsoft.com/office/2006/metadata/properties" xmlns:ns2="93764ada-5302-4008-b7a3-6e883dd60159" targetNamespace="http://schemas.microsoft.com/office/2006/metadata/properties" ma:root="true" ma:fieldsID="29ed86f2b09ec7e11e4d55a876ad3193" ns2:_="">
    <xsd:import namespace="93764ada-5302-4008-b7a3-6e883dd60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64ada-5302-4008-b7a3-6e883dd60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acfaaec-c0b5-444f-b194-f67401ef1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D5D95-0C5D-4C40-A819-4A891386BBD8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3764ada-5302-4008-b7a3-6e883dd60159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DC0D8D-274F-4BAB-AD5F-E8458600B2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5E9A0-8B13-42AE-B2FD-6820396F1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64ada-5302-4008-b7a3-6e883dd60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Terminals Kasse</vt:lpstr>
      <vt:lpstr>Terminals Aufwerter</vt:lpstr>
      <vt:lpstr>Terminals Automaten</vt:lpstr>
      <vt:lpstr>Kostenzusammenfassung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Hartweg, Mathias</dc:creator>
  <cp:keywords/>
  <dc:description/>
  <cp:lastModifiedBy>Hartweg, Mathias</cp:lastModifiedBy>
  <cp:revision/>
  <dcterms:created xsi:type="dcterms:W3CDTF">2020-09-02T13:29:43Z</dcterms:created>
  <dcterms:modified xsi:type="dcterms:W3CDTF">2022-11-30T11:43:29Z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0x010100F4C97DA0F5AB1F42A83FD8C3F415C57E</vt:lpwstr>
  </property>
  <property fmtid="{D5CDD505-2E9C-101B-9397-08002B2CF9AE}" pid="3" name="MediaServiceImageTags">
    <vt:lpwstr/>
  </property>
</Properties>
</file>